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 refMode="R1C1"/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2" i="1"/>
  <c r="C51" i="1"/>
  <c r="C50" i="1"/>
  <c r="C49" i="1"/>
  <c r="C48" i="1"/>
  <c r="C47" i="1"/>
  <c r="C46" i="1"/>
  <c r="C45" i="1"/>
  <c r="C44" i="1"/>
  <c r="C41" i="1"/>
  <c r="C40" i="1"/>
  <c r="C39" i="1"/>
  <c r="C38" i="1"/>
  <c r="C37" i="1"/>
  <c r="C36" i="1"/>
  <c r="C35" i="1"/>
  <c r="C34" i="1"/>
  <c r="C33" i="1"/>
  <c r="C32" i="1"/>
  <c r="C29" i="1"/>
  <c r="C28" i="1"/>
  <c r="C25" i="1"/>
  <c r="C22" i="1"/>
  <c r="C21" i="1"/>
  <c r="C20" i="1"/>
  <c r="C19" i="1"/>
  <c r="C18" i="1"/>
  <c r="C16" i="1"/>
  <c r="C15" i="1"/>
  <c r="C71" i="1" l="1"/>
  <c r="C30" i="1" l="1"/>
  <c r="C23" i="1"/>
  <c r="C53" i="1" l="1"/>
  <c r="C42" i="1"/>
  <c r="E23" i="1" l="1"/>
  <c r="E53" i="1" l="1"/>
  <c r="E42" i="1"/>
  <c r="E30" i="1"/>
</calcChain>
</file>

<file path=xl/sharedStrings.xml><?xml version="1.0" encoding="utf-8"?>
<sst xmlns="http://schemas.openxmlformats.org/spreadsheetml/2006/main" count="67" uniqueCount="55">
  <si>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</si>
  <si>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</si>
  <si>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</si>
  <si>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</si>
  <si>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</si>
  <si>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</si>
  <si>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</si>
  <si>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</si>
  <si>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</si>
  <si>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</si>
  <si>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</si>
  <si>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</si>
  <si>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</si>
  <si>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</si>
  <si>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</si>
  <si>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</si>
  <si>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</si>
  <si>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КПБП 3*10)</t>
  </si>
  <si>
    <t>Кабельный лом медный (из освинцованного кабеля 3*16  (удлинители))</t>
  </si>
  <si>
    <t>Кабельный лом медный (из освинцованного кабеля 3*16 совместно с удлинителями)</t>
  </si>
  <si>
    <t>Исх.№____________ от "________" ________________ 2018г.</t>
  </si>
  <si>
    <t>ОП Стрежевой</t>
  </si>
  <si>
    <t>Лом меди (медная жила б/у Без изоляции в бухтах)</t>
  </si>
  <si>
    <t>Лом медный (пакеты ротора б/у)</t>
  </si>
  <si>
    <t>Итого по ОП Стрежевой:</t>
  </si>
  <si>
    <t>Лом стальной (дефектные б/у детали насосов из нирезиста)</t>
  </si>
  <si>
    <t>Лом меди (кабельные муфты)</t>
  </si>
  <si>
    <t>Лом цветных металлов (втулка б/у)</t>
  </si>
  <si>
    <t>Лом кабельный медный (из КПБП куски, сростки)</t>
  </si>
  <si>
    <t>Лом медный (статоры ПЭД)</t>
  </si>
  <si>
    <t>Лом кабельный медный (куски, сростки)</t>
  </si>
  <si>
    <t xml:space="preserve">Лом цветных металов (трансформаторы) </t>
  </si>
  <si>
    <t>Кабельный лом медный (куски, сростки из  КПБП 3*16)</t>
  </si>
  <si>
    <t>Кабельный лом медный (куски, сростки из  КПБП 3*25)</t>
  </si>
  <si>
    <t>Кабельный лом медный (из КПБП 3*16)</t>
  </si>
  <si>
    <t>Лом кабельный медный (из освинцованного кабель 3*16)</t>
  </si>
  <si>
    <t>Лом кабельный медный (из освинцованного кабеля (куски, сростки)</t>
  </si>
  <si>
    <t>Лом кабельный медный (из кабеля КНППОБПЛ 4*6)</t>
  </si>
  <si>
    <t>Лом сплава ВК8 (втулка керамическая)</t>
  </si>
  <si>
    <t>Кабельный лом медный (из освинцованного кабеля 3*8)</t>
  </si>
  <si>
    <t>Кабельный лом медный (из освинцованного кабеля 3*10)</t>
  </si>
  <si>
    <t>Лом кабельный медный (из КПБП 3*16)</t>
  </si>
  <si>
    <t>Кабельный лом медный (из освинцованного кабеля 3*8  (удлинители))</t>
  </si>
  <si>
    <t>Кабельный лом медный  (из КПБП 3*10)</t>
  </si>
  <si>
    <t>Лом кабельный  медный  (из КПБП 3*35)</t>
  </si>
  <si>
    <t>Лом кабельный медный (из КЭкДБП 3*10)</t>
  </si>
  <si>
    <t>Лом кабельный медный (из освинцованного кабеля 3*10)</t>
  </si>
  <si>
    <t>Лом меди (медная жила б/у без изоляции в брикетах)</t>
  </si>
  <si>
    <t>Лом меди (медная жила б/у в изоляции в бухтах)</t>
  </si>
  <si>
    <t>Лом меди (медная жила б/у в изоляции)</t>
  </si>
  <si>
    <t>Лом ПЭД</t>
  </si>
  <si>
    <t>Лом стальной (Корпус ТМПН с алюминиевой обмоткой)</t>
  </si>
  <si>
    <t>Лом стальной (статоры)</t>
  </si>
  <si>
    <t xml:space="preserve">Лом твердосплавных изделий </t>
  </si>
  <si>
    <t>Лом стальной  (дефектные б/у детали насосов из нирезиста)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</si>
</sst>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4" fillId="0" borderId="0"/>
  </cellStyleXfs>
  <cellXfs count="32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1"/>
  <sheetViews>
    <sheetView tabSelected="1" topLeftCell="A16" zoomScale="70" zoomScaleNormal="70" workbookViewId="0">
      <selection activeCell="B70" sqref="B70"/>
    </sheetView>
  </sheetViews>
  <sheetFormatPr defaultRowHeight="15" x14ac:dyDescent="0.25"/>
  <cols>
    <col min="1" max="1" width="12.140625" style="1" customWidth="1"/>
    <col min="2" max="2" width="75.1406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20</v>
      </c>
    </row>
    <row r="7" spans="1:5" ht="20.25" x14ac:dyDescent="0.3">
      <c r="B7" s="3" t="s">
        <v>5</v>
      </c>
    </row>
    <row r="8" spans="1:5" ht="20.25" x14ac:dyDescent="0.3">
      <c r="B8" s="3" t="s">
        <v>6</v>
      </c>
    </row>
    <row r="11" spans="1:5" ht="22.5" x14ac:dyDescent="0.3">
      <c r="B11" s="31" t="s">
        <v>7</v>
      </c>
      <c r="C11" s="31"/>
      <c r="D11" s="31"/>
      <c r="E11" s="31"/>
    </row>
    <row r="13" spans="1:5" ht="29.25" x14ac:dyDescent="0.25">
      <c r="B13" s="5" t="s">
        <v>0</v>
      </c>
      <c r="C13" s="7" t="s">
        <v>2</v>
      </c>
      <c r="D13" s="18" t="s">
        <v>8</v>
      </c>
      <c r="E13" s="18" t="s">
        <v>9</v>
      </c>
    </row>
    <row r="14" spans="1:5" ht="15.75" x14ac:dyDescent="0.25">
      <c r="B14" s="8" t="s">
        <v>1</v>
      </c>
      <c r="C14" s="9"/>
      <c r="D14" s="19"/>
      <c r="E14" s="19"/>
    </row>
    <row r="15" spans="1:5" x14ac:dyDescent="0.25">
      <c r="B15" s="6" t="s">
        <v>16</v>
      </c>
      <c r="C15" s="21">
        <f>83659.8/1000</f>
        <v>83.659800000000004</v>
      </c>
      <c r="D15" s="6"/>
      <c r="E15" s="6"/>
    </row>
    <row r="16" spans="1:5" x14ac:dyDescent="0.25">
      <c r="B16" s="6" t="s">
        <v>18</v>
      </c>
      <c r="C16" s="21">
        <f>12454/1000</f>
        <v>12.454000000000001</v>
      </c>
      <c r="D16" s="6"/>
      <c r="E16" s="6"/>
    </row>
    <row r="17" spans="2:5" x14ac:dyDescent="0.25">
      <c r="B17" s="6" t="s">
        <v>30</v>
      </c>
      <c r="C17" s="21">
        <v>4.6459999999999999</v>
      </c>
      <c r="D17" s="6"/>
      <c r="E17" s="6"/>
    </row>
    <row r="18" spans="2:5" x14ac:dyDescent="0.25">
      <c r="B18" s="6" t="s">
        <v>25</v>
      </c>
      <c r="C18" s="26">
        <f>2732/1000</f>
        <v>2.7320000000000002</v>
      </c>
      <c r="D18" s="6"/>
      <c r="E18" s="6"/>
    </row>
    <row r="19" spans="2:5" x14ac:dyDescent="0.25">
      <c r="B19" s="6" t="s">
        <v>23</v>
      </c>
      <c r="C19" s="26">
        <f>1150/1000</f>
        <v>1.1499999999999999</v>
      </c>
      <c r="D19" s="6"/>
      <c r="E19" s="6"/>
    </row>
    <row r="20" spans="2:5" x14ac:dyDescent="0.25">
      <c r="B20" s="6" t="s">
        <v>29</v>
      </c>
      <c r="C20" s="26">
        <f>7968/1000</f>
        <v>7.968</v>
      </c>
      <c r="D20" s="6"/>
      <c r="E20" s="6"/>
    </row>
    <row r="21" spans="2:5" x14ac:dyDescent="0.25">
      <c r="B21" s="6" t="s">
        <v>26</v>
      </c>
      <c r="C21" s="26">
        <f>523/1000</f>
        <v>0.52300000000000002</v>
      </c>
      <c r="D21" s="6"/>
      <c r="E21" s="6"/>
    </row>
    <row r="22" spans="2:5" x14ac:dyDescent="0.25">
      <c r="B22" s="6" t="s">
        <v>27</v>
      </c>
      <c r="C22" s="26">
        <f>192/1000</f>
        <v>0.192</v>
      </c>
      <c r="D22" s="6"/>
      <c r="E22" s="6"/>
    </row>
    <row r="23" spans="2:5" ht="15.75" x14ac:dyDescent="0.25">
      <c r="B23" s="22" t="s">
        <v>3</v>
      </c>
      <c r="C23" s="10">
        <f>SUM(C15:C22)</f>
        <v>113.3248</v>
      </c>
      <c r="D23" s="10"/>
      <c r="E23" s="10">
        <f t="shared" ref="E23" si="0">C23*D23</f>
        <v>0</v>
      </c>
    </row>
    <row r="24" spans="2:5" x14ac:dyDescent="0.25">
      <c r="B24" s="11" t="s">
        <v>11</v>
      </c>
      <c r="C24" s="12"/>
      <c r="D24" s="12"/>
      <c r="E24" s="12"/>
    </row>
    <row r="25" spans="2:5" x14ac:dyDescent="0.25">
      <c r="B25" s="6" t="s">
        <v>17</v>
      </c>
      <c r="C25" s="21">
        <f>3522/1000</f>
        <v>3.5219999999999998</v>
      </c>
      <c r="D25" s="24"/>
      <c r="E25" s="24"/>
    </row>
    <row r="26" spans="2:5" x14ac:dyDescent="0.25">
      <c r="B26" s="6" t="s">
        <v>34</v>
      </c>
      <c r="C26" s="21">
        <v>1.482</v>
      </c>
      <c r="D26" s="24"/>
      <c r="E26" s="24"/>
    </row>
    <row r="27" spans="2:5" x14ac:dyDescent="0.25">
      <c r="B27" s="6" t="s">
        <v>35</v>
      </c>
      <c r="C27" s="21">
        <v>11.755000000000001</v>
      </c>
      <c r="D27" s="24"/>
      <c r="E27" s="24"/>
    </row>
    <row r="28" spans="2:5" x14ac:dyDescent="0.25">
      <c r="B28" s="6" t="s">
        <v>29</v>
      </c>
      <c r="C28" s="21">
        <f>13489/1000</f>
        <v>13.489000000000001</v>
      </c>
      <c r="D28" s="5"/>
      <c r="E28" s="6"/>
    </row>
    <row r="29" spans="2:5" ht="15.75" x14ac:dyDescent="0.25">
      <c r="B29" s="6" t="s">
        <v>31</v>
      </c>
      <c r="C29" s="21">
        <f>7546/1000</f>
        <v>7.5460000000000003</v>
      </c>
      <c r="D29" s="23"/>
      <c r="E29" s="25"/>
    </row>
    <row r="30" spans="2:5" x14ac:dyDescent="0.25">
      <c r="B30" s="11" t="s">
        <v>12</v>
      </c>
      <c r="C30" s="12">
        <f>SUM(C28:C29)</f>
        <v>21.035</v>
      </c>
      <c r="D30" s="12"/>
      <c r="E30" s="12">
        <f t="shared" ref="E30" si="1">C30*D30</f>
        <v>0</v>
      </c>
    </row>
    <row r="31" spans="2:5" x14ac:dyDescent="0.25">
      <c r="B31" s="13" t="s">
        <v>13</v>
      </c>
      <c r="C31" s="14"/>
      <c r="D31" s="14"/>
      <c r="E31" s="14"/>
    </row>
    <row r="32" spans="2:5" x14ac:dyDescent="0.25">
      <c r="B32" s="6" t="s">
        <v>32</v>
      </c>
      <c r="C32" s="21">
        <f>2593/1000</f>
        <v>2.593</v>
      </c>
      <c r="D32" s="5"/>
      <c r="E32" s="20"/>
    </row>
    <row r="33" spans="2:5" x14ac:dyDescent="0.25">
      <c r="B33" s="6" t="s">
        <v>33</v>
      </c>
      <c r="C33" s="21">
        <f>1080/1000</f>
        <v>1.08</v>
      </c>
      <c r="D33" s="24"/>
      <c r="E33" s="20"/>
    </row>
    <row r="34" spans="2:5" x14ac:dyDescent="0.25">
      <c r="B34" s="6" t="s">
        <v>36</v>
      </c>
      <c r="C34" s="21">
        <f>1609/1000</f>
        <v>1.609</v>
      </c>
      <c r="D34" s="24"/>
      <c r="E34" s="20"/>
    </row>
    <row r="35" spans="2:5" x14ac:dyDescent="0.25">
      <c r="B35" s="6" t="s">
        <v>19</v>
      </c>
      <c r="C35" s="21">
        <f>33074/1000</f>
        <v>33.073999999999998</v>
      </c>
      <c r="D35" s="24"/>
      <c r="E35" s="20"/>
    </row>
    <row r="36" spans="2:5" x14ac:dyDescent="0.25">
      <c r="B36" s="6" t="s">
        <v>37</v>
      </c>
      <c r="C36" s="21">
        <f>8955/1000</f>
        <v>8.9550000000000001</v>
      </c>
      <c r="D36" s="24"/>
      <c r="E36" s="20"/>
    </row>
    <row r="37" spans="2:5" x14ac:dyDescent="0.25">
      <c r="B37" s="6" t="s">
        <v>29</v>
      </c>
      <c r="C37" s="21">
        <f>7091/1000</f>
        <v>7.0910000000000002</v>
      </c>
      <c r="D37" s="5"/>
      <c r="E37" s="5"/>
    </row>
    <row r="38" spans="2:5" x14ac:dyDescent="0.25">
      <c r="B38" s="6" t="s">
        <v>23</v>
      </c>
      <c r="C38" s="21">
        <f>3076/1000</f>
        <v>3.0760000000000001</v>
      </c>
      <c r="D38" s="5"/>
      <c r="E38" s="5"/>
    </row>
    <row r="39" spans="2:5" x14ac:dyDescent="0.25">
      <c r="B39" s="6" t="s">
        <v>25</v>
      </c>
      <c r="C39" s="21">
        <f>3518/1000</f>
        <v>3.5179999999999998</v>
      </c>
      <c r="D39" s="5"/>
      <c r="E39" s="5"/>
    </row>
    <row r="40" spans="2:5" x14ac:dyDescent="0.25">
      <c r="B40" s="6" t="s">
        <v>27</v>
      </c>
      <c r="C40" s="21">
        <f>1455/1000</f>
        <v>1.4550000000000001</v>
      </c>
      <c r="D40" s="5"/>
      <c r="E40" s="5"/>
    </row>
    <row r="41" spans="2:5" x14ac:dyDescent="0.25">
      <c r="B41" s="6" t="s">
        <v>38</v>
      </c>
      <c r="C41" s="21">
        <f>1010/1000</f>
        <v>1.01</v>
      </c>
      <c r="D41" s="5"/>
      <c r="E41" s="5"/>
    </row>
    <row r="42" spans="2:5" x14ac:dyDescent="0.25">
      <c r="B42" s="13" t="s">
        <v>14</v>
      </c>
      <c r="C42" s="14">
        <f>SUM(C32:C41)</f>
        <v>63.460999999999991</v>
      </c>
      <c r="D42" s="14"/>
      <c r="E42" s="14">
        <f>C42*D42</f>
        <v>0</v>
      </c>
    </row>
    <row r="43" spans="2:5" x14ac:dyDescent="0.25">
      <c r="B43" s="15" t="s">
        <v>15</v>
      </c>
      <c r="C43" s="16"/>
      <c r="D43" s="16"/>
      <c r="E43" s="16">
        <v>0</v>
      </c>
    </row>
    <row r="44" spans="2:5" x14ac:dyDescent="0.25">
      <c r="B44" s="6" t="s">
        <v>28</v>
      </c>
      <c r="C44" s="21">
        <f>370/1000</f>
        <v>0.37</v>
      </c>
      <c r="D44" s="5"/>
      <c r="E44" s="5"/>
    </row>
    <row r="45" spans="2:5" x14ac:dyDescent="0.25">
      <c r="B45" s="6" t="s">
        <v>39</v>
      </c>
      <c r="C45" s="21">
        <f>160/1000</f>
        <v>0.16</v>
      </c>
      <c r="D45" s="5"/>
      <c r="E45" s="5"/>
    </row>
    <row r="46" spans="2:5" x14ac:dyDescent="0.25">
      <c r="B46" s="6" t="s">
        <v>40</v>
      </c>
      <c r="C46" s="21">
        <f>80/1000</f>
        <v>0.08</v>
      </c>
      <c r="D46" s="5"/>
      <c r="E46" s="5"/>
    </row>
    <row r="47" spans="2:5" x14ac:dyDescent="0.25">
      <c r="B47" s="6" t="s">
        <v>41</v>
      </c>
      <c r="C47" s="21">
        <f>3365/1000</f>
        <v>3.3650000000000002</v>
      </c>
      <c r="D47" s="5"/>
      <c r="E47" s="5"/>
    </row>
    <row r="48" spans="2:5" x14ac:dyDescent="0.25">
      <c r="B48" s="6" t="s">
        <v>18</v>
      </c>
      <c r="C48" s="21">
        <f>1320/1000</f>
        <v>1.32</v>
      </c>
      <c r="D48" s="5"/>
      <c r="E48" s="5"/>
    </row>
    <row r="49" spans="2:5" x14ac:dyDescent="0.25">
      <c r="B49" s="6" t="s">
        <v>26</v>
      </c>
      <c r="C49" s="21">
        <f>280/1000</f>
        <v>0.28000000000000003</v>
      </c>
      <c r="D49" s="5"/>
      <c r="E49" s="5"/>
    </row>
    <row r="50" spans="2:5" x14ac:dyDescent="0.25">
      <c r="B50" s="6" t="s">
        <v>38</v>
      </c>
      <c r="C50" s="21">
        <f>750/1000</f>
        <v>0.75</v>
      </c>
      <c r="D50" s="5"/>
      <c r="E50" s="5"/>
    </row>
    <row r="51" spans="2:5" x14ac:dyDescent="0.25">
      <c r="B51" s="6" t="s">
        <v>27</v>
      </c>
      <c r="C51" s="21">
        <f>1200/1000</f>
        <v>1.2</v>
      </c>
      <c r="D51" s="5"/>
      <c r="E51" s="5"/>
    </row>
    <row r="52" spans="2:5" x14ac:dyDescent="0.25">
      <c r="B52" s="6" t="s">
        <v>29</v>
      </c>
      <c r="C52" s="21">
        <f>3000/1000</f>
        <v>3</v>
      </c>
      <c r="D52" s="5"/>
      <c r="E52" s="5"/>
    </row>
    <row r="53" spans="2:5" x14ac:dyDescent="0.25">
      <c r="B53" s="15" t="s">
        <v>10</v>
      </c>
      <c r="C53" s="17">
        <f>SUM(C44:C52)</f>
        <v>10.525</v>
      </c>
      <c r="D53" s="16"/>
      <c r="E53" s="16">
        <f>C53*D53</f>
        <v>0</v>
      </c>
    </row>
    <row r="54" spans="2:5" x14ac:dyDescent="0.25">
      <c r="B54" s="27" t="s">
        <v>21</v>
      </c>
      <c r="C54" s="28"/>
      <c r="D54" s="27"/>
      <c r="E54" s="28"/>
    </row>
    <row r="55" spans="2:5" x14ac:dyDescent="0.25">
      <c r="B55" s="6" t="s">
        <v>16</v>
      </c>
      <c r="C55" s="21">
        <f>55872/1000</f>
        <v>55.872</v>
      </c>
      <c r="D55" s="29"/>
      <c r="E55" s="5"/>
    </row>
    <row r="56" spans="2:5" x14ac:dyDescent="0.25">
      <c r="B56" s="6" t="s">
        <v>42</v>
      </c>
      <c r="C56" s="21">
        <f>21830/1000</f>
        <v>21.83</v>
      </c>
      <c r="D56" s="29"/>
      <c r="E56" s="5"/>
    </row>
    <row r="57" spans="2:5" x14ac:dyDescent="0.25">
      <c r="B57" s="6" t="s">
        <v>43</v>
      </c>
      <c r="C57" s="7">
        <f>1541/1000</f>
        <v>1.5409999999999999</v>
      </c>
      <c r="D57" s="29"/>
      <c r="E57" s="5"/>
    </row>
    <row r="58" spans="2:5" x14ac:dyDescent="0.25">
      <c r="B58" s="29" t="s">
        <v>44</v>
      </c>
      <c r="C58" s="7">
        <f>550/1000</f>
        <v>0.55000000000000004</v>
      </c>
      <c r="D58" s="29"/>
      <c r="E58" s="5"/>
    </row>
    <row r="59" spans="2:5" x14ac:dyDescent="0.25">
      <c r="B59" s="29" t="s">
        <v>45</v>
      </c>
      <c r="C59" s="7">
        <f>1724/1000</f>
        <v>1.724</v>
      </c>
      <c r="D59" s="29"/>
      <c r="E59" s="5"/>
    </row>
    <row r="60" spans="2:5" x14ac:dyDescent="0.25">
      <c r="B60" s="29" t="s">
        <v>46</v>
      </c>
      <c r="C60" s="7">
        <f>751/1000</f>
        <v>0.751</v>
      </c>
      <c r="D60" s="29"/>
      <c r="E60" s="5"/>
    </row>
    <row r="61" spans="2:5" x14ac:dyDescent="0.25">
      <c r="B61" s="29" t="s">
        <v>22</v>
      </c>
      <c r="C61" s="7">
        <f>24791/1000</f>
        <v>24.791</v>
      </c>
      <c r="D61" s="29"/>
      <c r="E61" s="5"/>
    </row>
    <row r="62" spans="2:5" x14ac:dyDescent="0.25">
      <c r="B62" s="29" t="s">
        <v>47</v>
      </c>
      <c r="C62" s="7">
        <f>587/1000</f>
        <v>0.58699999999999997</v>
      </c>
      <c r="D62" s="29"/>
      <c r="E62" s="5"/>
    </row>
    <row r="63" spans="2:5" x14ac:dyDescent="0.25">
      <c r="B63" s="29" t="s">
        <v>48</v>
      </c>
      <c r="C63" s="7">
        <f>2475/1000</f>
        <v>2.4750000000000001</v>
      </c>
      <c r="D63" s="29"/>
      <c r="E63" s="5"/>
    </row>
    <row r="64" spans="2:5" x14ac:dyDescent="0.25">
      <c r="B64" s="29" t="s">
        <v>49</v>
      </c>
      <c r="C64" s="7">
        <f>999/1000</f>
        <v>0.999</v>
      </c>
      <c r="D64" s="29"/>
      <c r="E64" s="5"/>
    </row>
    <row r="65" spans="2:5" x14ac:dyDescent="0.25">
      <c r="B65" s="29" t="s">
        <v>50</v>
      </c>
      <c r="C65" s="7">
        <f>4690/1000</f>
        <v>4.6900000000000004</v>
      </c>
      <c r="D65" s="6"/>
      <c r="E65" s="5"/>
    </row>
    <row r="66" spans="2:5" x14ac:dyDescent="0.25">
      <c r="B66" s="29" t="s">
        <v>23</v>
      </c>
      <c r="C66" s="7">
        <f>2619/1000</f>
        <v>2.6190000000000002</v>
      </c>
      <c r="D66" s="6"/>
      <c r="E66" s="5"/>
    </row>
    <row r="67" spans="2:5" x14ac:dyDescent="0.25">
      <c r="B67" s="29" t="s">
        <v>51</v>
      </c>
      <c r="C67" s="7">
        <f>39633/1000</f>
        <v>39.633000000000003</v>
      </c>
      <c r="D67" s="6"/>
      <c r="E67" s="5"/>
    </row>
    <row r="68" spans="2:5" x14ac:dyDescent="0.25">
      <c r="B68" s="29" t="s">
        <v>52</v>
      </c>
      <c r="C68" s="7">
        <f>102705/1000</f>
        <v>102.705</v>
      </c>
      <c r="D68" s="6"/>
      <c r="E68" s="5"/>
    </row>
    <row r="69" spans="2:5" x14ac:dyDescent="0.25">
      <c r="B69" s="29" t="s">
        <v>53</v>
      </c>
      <c r="C69" s="7">
        <f>84/1000</f>
        <v>8.4000000000000005E-2</v>
      </c>
      <c r="D69" s="29"/>
      <c r="E69" s="5"/>
    </row>
    <row r="70" spans="2:5" x14ac:dyDescent="0.25">
      <c r="B70" s="6" t="s">
        <v>54</v>
      </c>
      <c r="C70" s="7">
        <f>5210/1000</f>
        <v>5.21</v>
      </c>
      <c r="D70" s="29"/>
      <c r="E70" s="5"/>
    </row>
    <row r="71" spans="2:5" x14ac:dyDescent="0.25">
      <c r="B71" s="27" t="s">
        <v>24</v>
      </c>
      <c r="C71" s="30">
        <f>SUM(C55:C70)</f>
        <v>266.06099999999998</v>
      </c>
      <c r="D71" s="27"/>
      <c r="E71" s="30">
        <v>0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2018-11-09T06:18:40Z</dcterms:modified>
</cp:coreProperties>
</file>